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ДОМ\Проект\Калькулятор\Новая папка\"/>
    </mc:Choice>
  </mc:AlternateContent>
  <bookViews>
    <workbookView xWindow="1935" yWindow="30" windowWidth="22995" windowHeight="13350"/>
  </bookViews>
  <sheets>
    <sheet name="Лист1" sheetId="1" r:id="rId1"/>
    <sheet name="Лист2" sheetId="2" r:id="rId2"/>
    <sheet name="Лист3" sheetId="3" r:id="rId3"/>
  </sheets>
  <calcPr calcId="152511"/>
</workbook>
</file>

<file path=xl/calcChain.xml><?xml version="1.0" encoding="utf-8"?>
<calcChain xmlns="http://schemas.openxmlformats.org/spreadsheetml/2006/main">
  <c r="D10" i="1" l="1"/>
  <c r="M14" i="1"/>
  <c r="D16" i="1"/>
  <c r="D17" i="1" s="1"/>
  <c r="D15" i="1" s="1"/>
  <c r="M11" i="1"/>
  <c r="M8" i="1"/>
  <c r="G18" i="1"/>
  <c r="D11" i="1"/>
  <c r="C31" i="1"/>
  <c r="G30" i="1"/>
  <c r="G31" i="1" s="1"/>
  <c r="D33" i="1" s="1"/>
  <c r="G29" i="1"/>
  <c r="G28" i="1"/>
  <c r="G27" i="1"/>
  <c r="G26" i="1"/>
  <c r="G25" i="1"/>
  <c r="D13" i="1" l="1"/>
  <c r="D7" i="1"/>
  <c r="M7" i="1"/>
  <c r="M10" i="1"/>
  <c r="M4" i="1"/>
  <c r="M13" i="1"/>
</calcChain>
</file>

<file path=xl/sharedStrings.xml><?xml version="1.0" encoding="utf-8"?>
<sst xmlns="http://schemas.openxmlformats.org/spreadsheetml/2006/main" count="65" uniqueCount="63">
  <si>
    <t>РАСЧЕТ ДЕРЕВЯННОГО ЧЕРНОВОГО ПОЛА</t>
  </si>
  <si>
    <t>Размеры балки</t>
  </si>
  <si>
    <t xml:space="preserve">Размеры пола </t>
  </si>
  <si>
    <t>Столбик под балку</t>
  </si>
  <si>
    <t>Количество на одну балку, шт.</t>
  </si>
  <si>
    <t>Кол-во балок округленное, шт.</t>
  </si>
  <si>
    <t>Растояне между балками расчетное, м</t>
  </si>
  <si>
    <t>"Состав пирога"</t>
  </si>
  <si>
    <t>Толщина, м</t>
  </si>
  <si>
    <t>Плотность, кг/м3</t>
  </si>
  <si>
    <t>Вес 1 м2</t>
  </si>
  <si>
    <t>Всего:</t>
  </si>
  <si>
    <t>Доска, черновой настил</t>
  </si>
  <si>
    <t>Слой 5 (нужно ввести плотность)</t>
  </si>
  <si>
    <t>Слой 6 (нужно ввести плотность)</t>
  </si>
  <si>
    <t>Расчетная нагрузка кг/м2</t>
  </si>
  <si>
    <t>Расчетный</t>
  </si>
  <si>
    <t>Прогиб балки мм, f=(5*q*L1^4)/(384*E*I)</t>
  </si>
  <si>
    <t>Прогиб доски, черн. настил мм, f=(5*q*D^4)/(384*E*I)</t>
  </si>
  <si>
    <t>E - модуль упругости для дерева, кгс/м2</t>
  </si>
  <si>
    <r>
      <t xml:space="preserve">Допустимая минимальная высота </t>
    </r>
    <r>
      <rPr>
        <b/>
        <sz val="11"/>
        <color theme="1"/>
        <rFont val="Calibri"/>
        <family val="2"/>
        <charset val="204"/>
        <scheme val="minor"/>
      </rPr>
      <t>Н</t>
    </r>
    <r>
      <rPr>
        <sz val="11"/>
        <color theme="1"/>
        <rFont val="Calibri"/>
        <family val="2"/>
        <charset val="204"/>
        <scheme val="minor"/>
      </rPr>
      <t>, м</t>
    </r>
  </si>
  <si>
    <r>
      <t xml:space="preserve">Длина </t>
    </r>
    <r>
      <rPr>
        <b/>
        <sz val="11"/>
        <color theme="1"/>
        <rFont val="Calibri"/>
        <family val="2"/>
        <charset val="204"/>
        <scheme val="minor"/>
      </rPr>
      <t>А</t>
    </r>
    <r>
      <rPr>
        <sz val="11"/>
        <color theme="1"/>
        <rFont val="Calibri"/>
        <family val="2"/>
        <charset val="204"/>
        <scheme val="minor"/>
      </rPr>
      <t>, м</t>
    </r>
  </si>
  <si>
    <r>
      <t xml:space="preserve">Ширина </t>
    </r>
    <r>
      <rPr>
        <b/>
        <sz val="11"/>
        <color theme="1"/>
        <rFont val="Calibri"/>
        <family val="2"/>
        <charset val="204"/>
        <scheme val="minor"/>
      </rPr>
      <t>С</t>
    </r>
    <r>
      <rPr>
        <sz val="11"/>
        <color theme="1"/>
        <rFont val="Calibri"/>
        <family val="2"/>
        <charset val="204"/>
        <scheme val="minor"/>
      </rPr>
      <t>, м</t>
    </r>
  </si>
  <si>
    <r>
      <t>Расчетная высота</t>
    </r>
    <r>
      <rPr>
        <b/>
        <sz val="11"/>
        <color theme="1"/>
        <rFont val="Calibri"/>
        <family val="2"/>
        <charset val="204"/>
        <scheme val="minor"/>
      </rPr>
      <t xml:space="preserve"> Н</t>
    </r>
    <r>
      <rPr>
        <sz val="11"/>
        <color theme="1"/>
        <rFont val="Calibri"/>
        <family val="2"/>
        <charset val="204"/>
        <scheme val="minor"/>
      </rPr>
      <t>, м</t>
    </r>
  </si>
  <si>
    <r>
      <t xml:space="preserve">Ширина </t>
    </r>
    <r>
      <rPr>
        <b/>
        <sz val="11"/>
        <color theme="1"/>
        <rFont val="Calibri"/>
        <family val="2"/>
        <charset val="204"/>
        <scheme val="minor"/>
      </rPr>
      <t>В</t>
    </r>
    <r>
      <rPr>
        <sz val="11"/>
        <color theme="1"/>
        <rFont val="Calibri"/>
        <family val="2"/>
        <charset val="204"/>
        <scheme val="minor"/>
      </rPr>
      <t>, м</t>
    </r>
  </si>
  <si>
    <r>
      <t>Расчетная длина</t>
    </r>
    <r>
      <rPr>
        <b/>
        <sz val="11"/>
        <color theme="1"/>
        <rFont val="Calibri"/>
        <family val="2"/>
        <charset val="204"/>
        <scheme val="minor"/>
      </rPr>
      <t xml:space="preserve"> L1</t>
    </r>
    <r>
      <rPr>
        <sz val="11"/>
        <color theme="1"/>
        <rFont val="Calibri"/>
        <family val="2"/>
        <charset val="204"/>
        <scheme val="minor"/>
      </rPr>
      <t>, м</t>
    </r>
  </si>
  <si>
    <r>
      <t xml:space="preserve">Длина опорной части </t>
    </r>
    <r>
      <rPr>
        <b/>
        <sz val="11"/>
        <color theme="1"/>
        <rFont val="Calibri"/>
        <family val="2"/>
        <charset val="204"/>
        <scheme val="minor"/>
      </rPr>
      <t>z1</t>
    </r>
    <r>
      <rPr>
        <sz val="11"/>
        <color theme="1"/>
        <rFont val="Calibri"/>
        <family val="2"/>
        <charset val="204"/>
        <scheme val="minor"/>
      </rPr>
      <t>, м</t>
    </r>
  </si>
  <si>
    <r>
      <t xml:space="preserve">Допустимая минимальная длина опорной части </t>
    </r>
    <r>
      <rPr>
        <b/>
        <sz val="11"/>
        <color theme="1"/>
        <rFont val="Calibri"/>
        <family val="2"/>
        <charset val="204"/>
        <scheme val="minor"/>
      </rPr>
      <t>z1</t>
    </r>
    <r>
      <rPr>
        <sz val="11"/>
        <color theme="1"/>
        <rFont val="Calibri"/>
        <family val="2"/>
        <charset val="204"/>
        <scheme val="minor"/>
      </rPr>
      <t>, м</t>
    </r>
  </si>
  <si>
    <r>
      <t xml:space="preserve">Растояние крайней балки от стены </t>
    </r>
    <r>
      <rPr>
        <b/>
        <sz val="11"/>
        <color theme="1"/>
        <rFont val="Calibri"/>
        <family val="2"/>
        <charset val="204"/>
        <scheme val="minor"/>
      </rPr>
      <t>S</t>
    </r>
    <r>
      <rPr>
        <sz val="11"/>
        <color theme="1"/>
        <rFont val="Calibri"/>
        <family val="2"/>
        <charset val="204"/>
        <scheme val="minor"/>
      </rPr>
      <t>, м</t>
    </r>
  </si>
  <si>
    <r>
      <t xml:space="preserve">Растояние между балками вводимое </t>
    </r>
    <r>
      <rPr>
        <b/>
        <sz val="11"/>
        <color theme="1"/>
        <rFont val="Calibri"/>
        <family val="2"/>
        <charset val="204"/>
        <scheme val="minor"/>
      </rPr>
      <t>D</t>
    </r>
    <r>
      <rPr>
        <sz val="11"/>
        <color theme="1"/>
        <rFont val="Calibri"/>
        <family val="2"/>
        <charset val="204"/>
        <scheme val="minor"/>
      </rPr>
      <t>, м</t>
    </r>
  </si>
  <si>
    <r>
      <t xml:space="preserve">Ширина </t>
    </r>
    <r>
      <rPr>
        <b/>
        <sz val="11"/>
        <color theme="1"/>
        <rFont val="Calibri"/>
        <family val="2"/>
        <charset val="204"/>
        <scheme val="minor"/>
      </rPr>
      <t>Z</t>
    </r>
    <r>
      <rPr>
        <sz val="11"/>
        <color theme="1"/>
        <rFont val="Calibri"/>
        <family val="2"/>
        <charset val="204"/>
        <scheme val="minor"/>
      </rPr>
      <t>, м</t>
    </r>
  </si>
  <si>
    <r>
      <t>Доска, черновой настил (</t>
    </r>
    <r>
      <rPr>
        <b/>
        <sz val="11"/>
        <color theme="1"/>
        <rFont val="Calibri"/>
        <family val="2"/>
        <charset val="204"/>
        <scheme val="minor"/>
      </rPr>
      <t>h1</t>
    </r>
    <r>
      <rPr>
        <sz val="11"/>
        <color theme="1"/>
        <rFont val="Calibri"/>
        <family val="2"/>
        <charset val="204"/>
        <scheme val="minor"/>
      </rPr>
      <t>)</t>
    </r>
  </si>
  <si>
    <r>
      <t>Цементно-песочная стяжка (</t>
    </r>
    <r>
      <rPr>
        <b/>
        <sz val="11"/>
        <color theme="1"/>
        <rFont val="Calibri"/>
        <family val="2"/>
        <charset val="204"/>
        <scheme val="minor"/>
      </rPr>
      <t>h2</t>
    </r>
    <r>
      <rPr>
        <sz val="11"/>
        <color theme="1"/>
        <rFont val="Calibri"/>
        <family val="2"/>
        <charset val="204"/>
        <scheme val="minor"/>
      </rPr>
      <t>)</t>
    </r>
  </si>
  <si>
    <r>
      <t>Плиточный клей (</t>
    </r>
    <r>
      <rPr>
        <b/>
        <sz val="11"/>
        <color theme="1"/>
        <rFont val="Calibri"/>
        <family val="2"/>
        <charset val="204"/>
        <scheme val="minor"/>
      </rPr>
      <t>h3</t>
    </r>
    <r>
      <rPr>
        <sz val="11"/>
        <color theme="1"/>
        <rFont val="Calibri"/>
        <family val="2"/>
        <charset val="204"/>
        <scheme val="minor"/>
      </rPr>
      <t>)</t>
    </r>
  </si>
  <si>
    <r>
      <t>Керамическая плитка (</t>
    </r>
    <r>
      <rPr>
        <b/>
        <sz val="11"/>
        <color theme="1"/>
        <rFont val="Calibri"/>
        <family val="2"/>
        <charset val="204"/>
        <scheme val="minor"/>
      </rPr>
      <t>h4</t>
    </r>
    <r>
      <rPr>
        <sz val="11"/>
        <color theme="1"/>
        <rFont val="Calibri"/>
        <family val="2"/>
        <charset val="204"/>
        <scheme val="minor"/>
      </rPr>
      <t>)</t>
    </r>
  </si>
  <si>
    <r>
      <t xml:space="preserve">Общая нагрузка </t>
    </r>
    <r>
      <rPr>
        <b/>
        <sz val="11"/>
        <color theme="1"/>
        <rFont val="Calibri"/>
        <family val="2"/>
        <charset val="204"/>
        <scheme val="minor"/>
      </rPr>
      <t>q</t>
    </r>
    <r>
      <rPr>
        <sz val="11"/>
        <color theme="1"/>
        <rFont val="Calibri"/>
        <family val="2"/>
        <charset val="204"/>
        <scheme val="minor"/>
      </rPr>
      <t>, кг/м2</t>
    </r>
  </si>
  <si>
    <r>
      <t xml:space="preserve">Ширина </t>
    </r>
    <r>
      <rPr>
        <b/>
        <sz val="11"/>
        <color theme="1"/>
        <rFont val="Calibri"/>
        <family val="2"/>
        <charset val="204"/>
        <scheme val="minor"/>
      </rPr>
      <t>b1</t>
    </r>
    <r>
      <rPr>
        <sz val="11"/>
        <color theme="1"/>
        <rFont val="Calibri"/>
        <family val="2"/>
        <charset val="204"/>
        <scheme val="minor"/>
      </rPr>
      <t>, м</t>
    </r>
  </si>
  <si>
    <r>
      <t xml:space="preserve">Ширина бруска </t>
    </r>
    <r>
      <rPr>
        <b/>
        <sz val="11"/>
        <color theme="1"/>
        <rFont val="Calibri"/>
        <family val="2"/>
        <charset val="204"/>
        <scheme val="minor"/>
      </rPr>
      <t>К</t>
    </r>
    <r>
      <rPr>
        <sz val="11"/>
        <color theme="1"/>
        <rFont val="Calibri"/>
        <family val="2"/>
        <charset val="204"/>
        <scheme val="minor"/>
      </rPr>
      <t>, м</t>
    </r>
  </si>
  <si>
    <t>Wтреб=Мmax / R</t>
  </si>
  <si>
    <t>Расчетное сопротивление для дерева R, Кгс/м2</t>
  </si>
  <si>
    <t>Допустимая минимальная высота h1, м</t>
  </si>
  <si>
    <t>по центрам</t>
  </si>
  <si>
    <t>Расчетное сопротивление смятию в опорных частях для дерева Rсм90, кгс/м2</t>
  </si>
  <si>
    <t xml:space="preserve"> Мmax=(q х l^2) / 8</t>
  </si>
  <si>
    <t>I = b x h^3 / 12</t>
  </si>
  <si>
    <t>Wтреб=b x h^2  / 6</t>
  </si>
  <si>
    <t>f=(5qL^4)/(384EI)</t>
  </si>
  <si>
    <t>Допустимый минимальный       1/</t>
  </si>
  <si>
    <t>ПОЯСНЕНИЯ</t>
  </si>
  <si>
    <t xml:space="preserve">Допустимый прогиб 1/350 - для оштукатуренных поверхностей, если прогиб не сильно важен, то можно применить 1/250.                  </t>
  </si>
  <si>
    <t>Посмотрите Лист2 и Лист3, там находятся дополнительные схемы.</t>
  </si>
  <si>
    <t>Фиолетовый цвет - корректируемы в процессе вычислений, вводимые значения.</t>
  </si>
  <si>
    <t>Зеленый цвет - искомые и промежуточные значения.</t>
  </si>
  <si>
    <t xml:space="preserve">Красный цвет - значения, минимально допустимые по нормативам. </t>
  </si>
  <si>
    <r>
      <t xml:space="preserve">Если брусок не применяется, то нужно ввести в строку </t>
    </r>
    <r>
      <rPr>
        <b/>
        <sz val="11"/>
        <color theme="1"/>
        <rFont val="Calibri"/>
        <family val="2"/>
        <charset val="204"/>
        <scheme val="minor"/>
      </rPr>
      <t>"Ширина бруска К, м"</t>
    </r>
    <r>
      <rPr>
        <b/>
        <i/>
        <sz val="10"/>
        <color theme="1"/>
        <rFont val="Calibri"/>
        <family val="2"/>
        <charset val="204"/>
        <scheme val="minor"/>
      </rPr>
      <t xml:space="preserve"> расстояние от стены до первой балки + ширину балки </t>
    </r>
    <r>
      <rPr>
        <b/>
        <sz val="11"/>
        <color theme="1"/>
        <rFont val="Calibri"/>
        <family val="2"/>
        <charset val="204"/>
        <scheme val="minor"/>
      </rPr>
      <t>В</t>
    </r>
    <r>
      <rPr>
        <b/>
        <i/>
        <sz val="10"/>
        <color theme="1"/>
        <rFont val="Calibri"/>
        <family val="2"/>
        <charset val="204"/>
        <scheme val="minor"/>
      </rPr>
      <t>. В этом случае, кол-во балок будет посчитано без учета двух крайних, которые изначально ставятся на определенном расстоянии.</t>
    </r>
  </si>
  <si>
    <r>
      <t xml:space="preserve"> Если в черновом настиле, применяется половая доска, или листовой (фанера, ОСБ, ДСП) материал,                                                                                           то в строке </t>
    </r>
    <r>
      <rPr>
        <b/>
        <sz val="11"/>
        <color theme="1"/>
        <rFont val="Calibri"/>
        <family val="2"/>
        <charset val="204"/>
        <scheme val="minor"/>
      </rPr>
      <t>"Ширина b1, м"</t>
    </r>
    <r>
      <rPr>
        <b/>
        <i/>
        <sz val="10"/>
        <color theme="1"/>
        <rFont val="Calibri"/>
        <family val="2"/>
        <charset val="204"/>
        <scheme val="minor"/>
      </rPr>
      <t xml:space="preserve"> нужно ввести занчение: </t>
    </r>
    <r>
      <rPr>
        <b/>
        <sz val="11"/>
        <color theme="1"/>
        <rFont val="Calibri"/>
        <family val="2"/>
        <charset val="204"/>
        <scheme val="minor"/>
      </rPr>
      <t>0,7</t>
    </r>
    <r>
      <rPr>
        <b/>
        <i/>
        <sz val="10"/>
        <color theme="1"/>
        <rFont val="Calibri"/>
        <family val="2"/>
        <charset val="204"/>
        <scheme val="minor"/>
      </rPr>
      <t xml:space="preserve">.  </t>
    </r>
  </si>
  <si>
    <t>Синий цвет - вводимые, известные значения.</t>
  </si>
  <si>
    <t>Расход пиломатериала</t>
  </si>
  <si>
    <t>Требуемый объем на балки, м3</t>
  </si>
  <si>
    <t>Требуемый объем на черновой настил, м3</t>
  </si>
  <si>
    <t>Желтый цвет - справочные значения. Можно изменить.</t>
  </si>
  <si>
    <r>
      <t>Допустимая минимальная длина</t>
    </r>
    <r>
      <rPr>
        <b/>
        <sz val="11"/>
        <color theme="1"/>
        <rFont val="Calibri"/>
        <family val="2"/>
        <charset val="204"/>
        <scheme val="minor"/>
      </rPr>
      <t xml:space="preserve"> L</t>
    </r>
    <r>
      <rPr>
        <sz val="11"/>
        <color theme="1"/>
        <rFont val="Calibri"/>
        <family val="2"/>
        <charset val="204"/>
        <scheme val="minor"/>
      </rPr>
      <t>, м</t>
    </r>
  </si>
  <si>
    <t>Если нет столбиков под балку, то в строках "Ширина" и "Кол-во" нужно ввести 0, аналогично и с "Составом пирога".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</si>
</sst>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u/>
      <sz val="11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E9090"/>
        <bgColor indexed="64"/>
      </patternFill>
    </fill>
    <fill>
      <patternFill patternType="solid">
        <fgColor rgb="FF00DBD6"/>
        <bgColor indexed="64"/>
      </patternFill>
    </fill>
    <fill>
      <patternFill patternType="solid">
        <fgColor rgb="FF00CCC7"/>
        <bgColor indexed="64"/>
      </patternFill>
    </fill>
    <fill>
      <patternFill patternType="solid">
        <fgColor rgb="FFAE85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7ABFF"/>
        <bgColor indexed="64"/>
      </patternFill>
    </fill>
    <fill>
      <patternFill patternType="solid">
        <fgColor rgb="FFBAE18F"/>
        <bgColor indexed="64"/>
      </patternFill>
    </fill>
    <fill>
      <patternFill patternType="solid">
        <fgColor rgb="FFFFFFC5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168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3" fillId="5" borderId="26" xfId="0" applyFont="1" applyFill="1" applyBorder="1" applyAlignment="1">
      <alignment horizontal="center" wrapText="1"/>
    </xf>
    <xf numFmtId="0" fontId="3" fillId="5" borderId="32" xfId="0" applyFont="1" applyFill="1" applyBorder="1" applyAlignment="1">
      <alignment horizontal="center" wrapText="1"/>
    </xf>
    <xf numFmtId="0" fontId="3" fillId="5" borderId="28" xfId="0" applyFont="1" applyFill="1" applyBorder="1" applyAlignment="1">
      <alignment horizontal="center" wrapText="1"/>
    </xf>
    <xf numFmtId="0" fontId="3" fillId="5" borderId="0" xfId="0" applyFont="1" applyFill="1" applyBorder="1" applyAlignment="1">
      <alignment horizontal="center" wrapText="1"/>
    </xf>
    <xf numFmtId="0" fontId="3" fillId="5" borderId="30" xfId="0" applyFont="1" applyFill="1" applyBorder="1" applyAlignment="1">
      <alignment horizontal="center" wrapText="1"/>
    </xf>
    <xf numFmtId="0" fontId="3" fillId="5" borderId="33" xfId="0" applyFont="1" applyFill="1" applyBorder="1" applyAlignment="1">
      <alignment horizontal="center" wrapText="1"/>
    </xf>
    <xf numFmtId="0" fontId="3" fillId="5" borderId="3" xfId="0" applyFont="1" applyFill="1" applyBorder="1" applyAlignment="1">
      <alignment horizontal="center" wrapText="1"/>
    </xf>
    <xf numFmtId="0" fontId="3" fillId="5" borderId="4" xfId="0" applyFont="1" applyFill="1" applyBorder="1" applyAlignment="1">
      <alignment horizontal="center" wrapText="1"/>
    </xf>
    <xf numFmtId="0" fontId="3" fillId="5" borderId="8" xfId="0" applyFont="1" applyFill="1" applyBorder="1" applyAlignment="1">
      <alignment horizontal="center" wrapText="1"/>
    </xf>
    <xf numFmtId="0" fontId="3" fillId="5" borderId="9" xfId="0" applyFont="1" applyFill="1" applyBorder="1" applyAlignment="1">
      <alignment horizontal="center" wrapText="1"/>
    </xf>
    <xf numFmtId="0" fontId="0" fillId="6" borderId="9" xfId="0" applyFill="1" applyBorder="1" applyAlignment="1">
      <alignment horizontal="right"/>
    </xf>
    <xf numFmtId="0" fontId="0" fillId="6" borderId="10" xfId="0" applyFill="1" applyBorder="1" applyAlignment="1">
      <alignment horizontal="right"/>
    </xf>
    <xf numFmtId="0" fontId="0" fillId="6" borderId="7" xfId="0" applyFill="1" applyBorder="1" applyAlignment="1">
      <alignment horizontal="right"/>
    </xf>
    <xf numFmtId="0" fontId="0" fillId="7" borderId="8" xfId="0" applyFill="1" applyBorder="1" applyAlignment="1">
      <alignment horizontal="center"/>
    </xf>
    <xf numFmtId="0" fontId="0" fillId="7" borderId="9" xfId="0" applyFill="1" applyBorder="1" applyAlignment="1">
      <alignment horizontal="center"/>
    </xf>
    <xf numFmtId="0" fontId="0" fillId="7" borderId="6" xfId="0" applyFill="1" applyBorder="1" applyAlignment="1">
      <alignment horizontal="left" wrapText="1"/>
    </xf>
    <xf numFmtId="0" fontId="0" fillId="7" borderId="1" xfId="0" applyFill="1" applyBorder="1" applyAlignment="1">
      <alignment horizontal="left" wrapText="1"/>
    </xf>
    <xf numFmtId="0" fontId="0" fillId="8" borderId="14" xfId="0" applyFill="1" applyBorder="1" applyAlignment="1">
      <alignment horizontal="left"/>
    </xf>
    <xf numFmtId="0" fontId="0" fillId="8" borderId="2" xfId="0" applyFill="1" applyBorder="1" applyAlignment="1">
      <alignment horizontal="left"/>
    </xf>
    <xf numFmtId="0" fontId="0" fillId="8" borderId="8" xfId="0" applyFill="1" applyBorder="1" applyAlignment="1">
      <alignment horizontal="left"/>
    </xf>
    <xf numFmtId="0" fontId="0" fillId="8" borderId="9" xfId="0" applyFill="1" applyBorder="1" applyAlignment="1">
      <alignment horizontal="left"/>
    </xf>
    <xf numFmtId="0" fontId="0" fillId="8" borderId="6" xfId="0" applyFill="1" applyBorder="1" applyAlignment="1">
      <alignment horizontal="left"/>
    </xf>
    <xf numFmtId="0" fontId="0" fillId="8" borderId="1" xfId="0" applyFill="1" applyBorder="1" applyAlignment="1">
      <alignment horizontal="left"/>
    </xf>
    <xf numFmtId="0" fontId="0" fillId="8" borderId="23" xfId="0" applyFill="1" applyBorder="1" applyAlignment="1">
      <alignment horizontal="left"/>
    </xf>
    <xf numFmtId="0" fontId="0" fillId="8" borderId="24" xfId="0" applyFill="1" applyBorder="1" applyAlignment="1">
      <alignment horizontal="left"/>
    </xf>
    <xf numFmtId="0" fontId="0" fillId="8" borderId="35" xfId="0" applyFill="1" applyBorder="1" applyAlignment="1">
      <alignment horizontal="left"/>
    </xf>
    <xf numFmtId="0" fontId="0" fillId="8" borderId="11" xfId="0" applyFill="1" applyBorder="1" applyAlignment="1">
      <alignment horizontal="left"/>
    </xf>
    <xf numFmtId="0" fontId="0" fillId="8" borderId="12" xfId="0" applyFill="1" applyBorder="1" applyAlignment="1">
      <alignment horizontal="left"/>
    </xf>
    <xf numFmtId="0" fontId="0" fillId="8" borderId="3" xfId="0" applyFill="1" applyBorder="1" applyAlignment="1">
      <alignment horizontal="left"/>
    </xf>
    <xf numFmtId="0" fontId="0" fillId="8" borderId="4" xfId="0" applyFill="1" applyBorder="1" applyAlignment="1">
      <alignment horizontal="left"/>
    </xf>
    <xf numFmtId="0" fontId="0" fillId="8" borderId="19" xfId="0" applyFill="1" applyBorder="1" applyAlignment="1">
      <alignment horizontal="left"/>
    </xf>
    <xf numFmtId="0" fontId="0" fillId="12" borderId="8" xfId="0" applyFill="1" applyBorder="1" applyAlignment="1">
      <alignment horizontal="left"/>
    </xf>
    <xf numFmtId="0" fontId="0" fillId="12" borderId="9" xfId="0" applyFill="1" applyBorder="1" applyAlignment="1">
      <alignment horizontal="left"/>
    </xf>
    <xf numFmtId="0" fontId="0" fillId="12" borderId="6" xfId="0" applyFill="1" applyBorder="1" applyAlignment="1">
      <alignment horizontal="left"/>
    </xf>
    <xf numFmtId="0" fontId="0" fillId="12" borderId="1" xfId="0" applyFill="1" applyBorder="1" applyAlignment="1">
      <alignment horizontal="left"/>
    </xf>
    <xf numFmtId="0" fontId="0" fillId="4" borderId="7" xfId="0" applyFill="1" applyBorder="1"/>
    <xf numFmtId="0" fontId="0" fillId="4" borderId="2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22" xfId="0" applyFill="1" applyBorder="1" applyAlignment="1">
      <alignment horizontal="center"/>
    </xf>
    <xf numFmtId="0" fontId="0" fillId="4" borderId="1" xfId="0" applyFill="1" applyBorder="1" applyAlignment="1">
      <alignment horizontal="right"/>
    </xf>
    <xf numFmtId="0" fontId="0" fillId="4" borderId="7" xfId="0" applyFill="1" applyBorder="1" applyAlignment="1">
      <alignment horizontal="right"/>
    </xf>
    <xf numFmtId="0" fontId="0" fillId="4" borderId="2" xfId="0" applyFill="1" applyBorder="1" applyAlignment="1">
      <alignment horizontal="right"/>
    </xf>
    <xf numFmtId="0" fontId="0" fillId="4" borderId="15" xfId="0" applyFill="1" applyBorder="1" applyAlignment="1">
      <alignment horizontal="right"/>
    </xf>
    <xf numFmtId="0" fontId="0" fillId="13" borderId="14" xfId="0" applyFill="1" applyBorder="1" applyAlignment="1">
      <alignment horizontal="left"/>
    </xf>
    <xf numFmtId="0" fontId="0" fillId="13" borderId="2" xfId="0" applyFill="1" applyBorder="1" applyAlignment="1">
      <alignment horizontal="left"/>
    </xf>
    <xf numFmtId="0" fontId="0" fillId="13" borderId="6" xfId="0" applyFill="1" applyBorder="1" applyAlignment="1">
      <alignment horizontal="left"/>
    </xf>
    <xf numFmtId="0" fontId="0" fillId="13" borderId="1" xfId="0" applyFill="1" applyBorder="1" applyAlignment="1">
      <alignment horizontal="left"/>
    </xf>
    <xf numFmtId="0" fontId="0" fillId="13" borderId="8" xfId="0" applyFill="1" applyBorder="1" applyAlignment="1">
      <alignment horizontal="left"/>
    </xf>
    <xf numFmtId="0" fontId="0" fillId="13" borderId="9" xfId="0" applyFill="1" applyBorder="1" applyAlignment="1">
      <alignment horizontal="left"/>
    </xf>
    <xf numFmtId="0" fontId="0" fillId="13" borderId="20" xfId="0" applyFill="1" applyBorder="1" applyAlignment="1">
      <alignment horizontal="left"/>
    </xf>
    <xf numFmtId="0" fontId="0" fillId="13" borderId="4" xfId="0" applyFill="1" applyBorder="1" applyAlignment="1">
      <alignment horizontal="center" wrapText="1"/>
    </xf>
    <xf numFmtId="0" fontId="0" fillId="13" borderId="5" xfId="0" applyFill="1" applyBorder="1" applyAlignment="1">
      <alignment horizontal="center" wrapText="1"/>
    </xf>
    <xf numFmtId="0" fontId="0" fillId="13" borderId="9" xfId="0" applyFill="1" applyBorder="1" applyAlignment="1">
      <alignment horizontal="center" wrapText="1"/>
    </xf>
    <xf numFmtId="0" fontId="0" fillId="13" borderId="10" xfId="0" applyFill="1" applyBorder="1" applyAlignment="1">
      <alignment horizontal="center" wrapText="1"/>
    </xf>
    <xf numFmtId="0" fontId="0" fillId="13" borderId="6" xfId="0" applyFill="1" applyBorder="1" applyAlignment="1">
      <alignment horizontal="left" wrapText="1"/>
    </xf>
    <xf numFmtId="0" fontId="0" fillId="13" borderId="1" xfId="0" applyFill="1" applyBorder="1" applyAlignment="1">
      <alignment horizontal="left" wrapText="1"/>
    </xf>
    <xf numFmtId="0" fontId="0" fillId="13" borderId="14" xfId="0" applyFill="1" applyBorder="1" applyAlignment="1">
      <alignment horizontal="center"/>
    </xf>
    <xf numFmtId="0" fontId="0" fillId="13" borderId="2" xfId="0" applyFill="1" applyBorder="1" applyAlignment="1">
      <alignment horizontal="center"/>
    </xf>
    <xf numFmtId="0" fontId="0" fillId="14" borderId="4" xfId="0" applyFill="1" applyBorder="1" applyAlignment="1">
      <alignment horizontal="center" wrapText="1"/>
    </xf>
    <xf numFmtId="0" fontId="0" fillId="14" borderId="9" xfId="0" applyFill="1" applyBorder="1" applyAlignment="1">
      <alignment horizontal="center" wrapText="1"/>
    </xf>
    <xf numFmtId="0" fontId="0" fillId="4" borderId="18" xfId="0" applyFill="1" applyBorder="1"/>
    <xf numFmtId="0" fontId="0" fillId="13" borderId="23" xfId="0" applyFill="1" applyBorder="1" applyAlignment="1">
      <alignment horizontal="center"/>
    </xf>
    <xf numFmtId="0" fontId="0" fillId="13" borderId="24" xfId="0" applyFill="1" applyBorder="1" applyAlignment="1">
      <alignment horizontal="center"/>
    </xf>
    <xf numFmtId="0" fontId="0" fillId="11" borderId="4" xfId="0" applyFill="1" applyBorder="1" applyAlignment="1">
      <alignment horizontal="center" wrapText="1"/>
    </xf>
    <xf numFmtId="0" fontId="0" fillId="11" borderId="9" xfId="0" applyFill="1" applyBorder="1" applyAlignment="1">
      <alignment horizontal="center" wrapText="1"/>
    </xf>
    <xf numFmtId="0" fontId="2" fillId="2" borderId="23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0" fontId="4" fillId="2" borderId="25" xfId="0" applyFont="1" applyFill="1" applyBorder="1" applyAlignment="1">
      <alignment horizontal="center"/>
    </xf>
    <xf numFmtId="0" fontId="0" fillId="11" borderId="9" xfId="0" applyFill="1" applyBorder="1" applyAlignment="1">
      <alignment horizontal="center"/>
    </xf>
    <xf numFmtId="0" fontId="3" fillId="3" borderId="36" xfId="0" applyFont="1" applyFill="1" applyBorder="1" applyAlignment="1" applyProtection="1">
      <alignment horizontal="center" vertical="center"/>
      <protection locked="0"/>
    </xf>
    <xf numFmtId="0" fontId="3" fillId="3" borderId="39" xfId="0" applyFont="1" applyFill="1" applyBorder="1" applyAlignment="1" applyProtection="1">
      <alignment horizontal="center" vertical="center"/>
      <protection locked="0"/>
    </xf>
    <xf numFmtId="0" fontId="3" fillId="3" borderId="34" xfId="0" applyFont="1" applyFill="1" applyBorder="1" applyAlignment="1" applyProtection="1">
      <alignment horizontal="center" vertical="center"/>
      <protection locked="0"/>
    </xf>
    <xf numFmtId="0" fontId="3" fillId="3" borderId="5" xfId="0" applyFont="1" applyFill="1" applyBorder="1" applyAlignment="1" applyProtection="1">
      <alignment horizontal="center" vertical="center"/>
      <protection locked="0"/>
    </xf>
    <xf numFmtId="0" fontId="3" fillId="3" borderId="10" xfId="0" applyFont="1" applyFill="1" applyBorder="1" applyAlignment="1" applyProtection="1">
      <alignment horizontal="center" vertical="center"/>
      <protection locked="0"/>
    </xf>
    <xf numFmtId="0" fontId="0" fillId="9" borderId="21" xfId="0" applyFill="1" applyBorder="1" applyAlignment="1" applyProtection="1">
      <alignment horizontal="center"/>
      <protection locked="0"/>
    </xf>
    <xf numFmtId="0" fontId="0" fillId="10" borderId="2" xfId="0" applyFill="1" applyBorder="1" applyAlignment="1" applyProtection="1">
      <alignment horizontal="right"/>
      <protection locked="0"/>
    </xf>
    <xf numFmtId="0" fontId="0" fillId="9" borderId="1" xfId="0" applyFill="1" applyBorder="1" applyAlignment="1" applyProtection="1">
      <alignment horizontal="right"/>
      <protection locked="0"/>
    </xf>
    <xf numFmtId="0" fontId="0" fillId="3" borderId="2" xfId="0" applyFill="1" applyBorder="1" applyAlignment="1" applyProtection="1">
      <alignment horizontal="right"/>
      <protection locked="0"/>
    </xf>
    <xf numFmtId="0" fontId="0" fillId="3" borderId="1" xfId="0" applyFill="1" applyBorder="1" applyAlignment="1" applyProtection="1">
      <alignment horizontal="right"/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0" fillId="9" borderId="15" xfId="0" applyFill="1" applyBorder="1" applyProtection="1">
      <protection locked="0"/>
    </xf>
    <xf numFmtId="0" fontId="0" fillId="9" borderId="13" xfId="0" applyFill="1" applyBorder="1" applyProtection="1">
      <protection locked="0"/>
    </xf>
    <xf numFmtId="0" fontId="0" fillId="10" borderId="10" xfId="0" applyFill="1" applyBorder="1" applyProtection="1">
      <protection locked="0"/>
    </xf>
    <xf numFmtId="0" fontId="0" fillId="9" borderId="34" xfId="0" applyFill="1" applyBorder="1" applyProtection="1">
      <protection locked="0"/>
    </xf>
    <xf numFmtId="0" fontId="0" fillId="9" borderId="7" xfId="0" applyFill="1" applyBorder="1" applyProtection="1">
      <protection locked="0"/>
    </xf>
    <xf numFmtId="0" fontId="0" fillId="10" borderId="7" xfId="0" applyFill="1" applyBorder="1" applyProtection="1">
      <protection locked="0"/>
    </xf>
    <xf numFmtId="0" fontId="0" fillId="9" borderId="10" xfId="0" applyFill="1" applyBorder="1" applyProtection="1">
      <protection locked="0"/>
    </xf>
    <xf numFmtId="0" fontId="0" fillId="9" borderId="2" xfId="0" applyFill="1" applyBorder="1" applyAlignment="1" applyProtection="1">
      <alignment horizontal="right"/>
      <protection locked="0"/>
    </xf>
    <xf numFmtId="0" fontId="0" fillId="9" borderId="15" xfId="0" applyFill="1" applyBorder="1" applyAlignment="1" applyProtection="1">
      <alignment horizontal="right"/>
      <protection locked="0"/>
    </xf>
    <xf numFmtId="0" fontId="1" fillId="11" borderId="16" xfId="0" applyFont="1" applyFill="1" applyBorder="1" applyAlignment="1">
      <alignment horizontal="center"/>
    </xf>
    <xf numFmtId="0" fontId="1" fillId="11" borderId="17" xfId="0" applyFont="1" applyFill="1" applyBorder="1" applyAlignment="1">
      <alignment horizontal="center"/>
    </xf>
    <xf numFmtId="0" fontId="1" fillId="11" borderId="18" xfId="0" applyFont="1" applyFill="1" applyBorder="1" applyAlignment="1">
      <alignment horizontal="center"/>
    </xf>
    <xf numFmtId="0" fontId="1" fillId="11" borderId="3" xfId="0" applyFont="1" applyFill="1" applyBorder="1" applyAlignment="1">
      <alignment horizontal="center" vertical="center"/>
    </xf>
    <xf numFmtId="0" fontId="1" fillId="11" borderId="4" xfId="0" applyFont="1" applyFill="1" applyBorder="1" applyAlignment="1">
      <alignment horizontal="center" vertical="center"/>
    </xf>
    <xf numFmtId="0" fontId="1" fillId="11" borderId="8" xfId="0" applyFont="1" applyFill="1" applyBorder="1" applyAlignment="1">
      <alignment horizontal="center" vertical="center"/>
    </xf>
    <xf numFmtId="0" fontId="1" fillId="11" borderId="9" xfId="0" applyFont="1" applyFill="1" applyBorder="1" applyAlignment="1">
      <alignment horizontal="center" vertical="center"/>
    </xf>
    <xf numFmtId="0" fontId="1" fillId="11" borderId="6" xfId="0" applyFont="1" applyFill="1" applyBorder="1" applyAlignment="1">
      <alignment horizontal="center" wrapText="1"/>
    </xf>
    <xf numFmtId="0" fontId="1" fillId="11" borderId="1" xfId="0" applyFont="1" applyFill="1" applyBorder="1" applyAlignment="1">
      <alignment horizontal="center" wrapText="1"/>
    </xf>
    <xf numFmtId="0" fontId="1" fillId="11" borderId="7" xfId="0" applyFont="1" applyFill="1" applyBorder="1" applyAlignment="1">
      <alignment horizontal="center" wrapText="1"/>
    </xf>
    <xf numFmtId="0" fontId="1" fillId="11" borderId="16" xfId="0" applyFont="1" applyFill="1" applyBorder="1" applyAlignment="1">
      <alignment horizontal="center" wrapText="1"/>
    </xf>
    <xf numFmtId="0" fontId="1" fillId="11" borderId="17" xfId="0" applyFont="1" applyFill="1" applyBorder="1" applyAlignment="1">
      <alignment horizontal="center" wrapText="1"/>
    </xf>
    <xf numFmtId="0" fontId="1" fillId="11" borderId="18" xfId="0" applyFont="1" applyFill="1" applyBorder="1" applyAlignment="1">
      <alignment horizontal="center" wrapText="1"/>
    </xf>
    <xf numFmtId="0" fontId="6" fillId="11" borderId="23" xfId="0" applyFont="1" applyFill="1" applyBorder="1" applyAlignment="1">
      <alignment horizontal="center"/>
    </xf>
    <xf numFmtId="0" fontId="6" fillId="11" borderId="24" xfId="0" applyFont="1" applyFill="1" applyBorder="1" applyAlignment="1">
      <alignment horizontal="center"/>
    </xf>
    <xf numFmtId="0" fontId="6" fillId="11" borderId="25" xfId="0" applyFont="1" applyFill="1" applyBorder="1" applyAlignment="1">
      <alignment horizontal="center"/>
    </xf>
    <xf numFmtId="0" fontId="5" fillId="9" borderId="19" xfId="0" applyFont="1" applyFill="1" applyBorder="1" applyAlignment="1">
      <alignment horizontal="left"/>
    </xf>
    <xf numFmtId="0" fontId="5" fillId="9" borderId="41" xfId="0" applyFont="1" applyFill="1" applyBorder="1" applyAlignment="1">
      <alignment horizontal="left"/>
    </xf>
    <xf numFmtId="0" fontId="5" fillId="9" borderId="42" xfId="0" applyFont="1" applyFill="1" applyBorder="1" applyAlignment="1">
      <alignment horizontal="left"/>
    </xf>
    <xf numFmtId="0" fontId="5" fillId="10" borderId="37" xfId="0" applyFont="1" applyFill="1" applyBorder="1" applyAlignment="1">
      <alignment horizontal="left" wrapText="1"/>
    </xf>
    <xf numFmtId="0" fontId="5" fillId="10" borderId="0" xfId="0" applyFont="1" applyFill="1" applyBorder="1" applyAlignment="1">
      <alignment horizontal="left" wrapText="1"/>
    </xf>
    <xf numFmtId="0" fontId="5" fillId="4" borderId="43" xfId="0" applyFont="1" applyFill="1" applyBorder="1" applyAlignment="1">
      <alignment horizontal="left"/>
    </xf>
    <xf numFmtId="0" fontId="5" fillId="4" borderId="38" xfId="0" applyFont="1" applyFill="1" applyBorder="1" applyAlignment="1">
      <alignment horizontal="left"/>
    </xf>
    <xf numFmtId="0" fontId="5" fillId="4" borderId="44" xfId="0" applyFont="1" applyFill="1" applyBorder="1" applyAlignment="1">
      <alignment horizontal="left"/>
    </xf>
    <xf numFmtId="0" fontId="5" fillId="3" borderId="19" xfId="0" applyFont="1" applyFill="1" applyBorder="1" applyAlignment="1">
      <alignment horizontal="left" vertical="center"/>
    </xf>
    <xf numFmtId="0" fontId="5" fillId="3" borderId="41" xfId="0" applyFont="1" applyFill="1" applyBorder="1" applyAlignment="1">
      <alignment horizontal="left" vertical="center"/>
    </xf>
    <xf numFmtId="0" fontId="5" fillId="3" borderId="42" xfId="0" applyFont="1" applyFill="1" applyBorder="1" applyAlignment="1">
      <alignment horizontal="left" vertical="center"/>
    </xf>
    <xf numFmtId="0" fontId="5" fillId="6" borderId="20" xfId="0" applyFont="1" applyFill="1" applyBorder="1" applyAlignment="1">
      <alignment horizontal="left"/>
    </xf>
    <xf numFmtId="0" fontId="5" fillId="6" borderId="40" xfId="0" applyFont="1" applyFill="1" applyBorder="1" applyAlignment="1">
      <alignment horizontal="left"/>
    </xf>
    <xf numFmtId="0" fontId="5" fillId="6" borderId="45" xfId="0" applyFont="1" applyFill="1" applyBorder="1" applyAlignment="1">
      <alignment horizontal="left"/>
    </xf>
    <xf numFmtId="0" fontId="7" fillId="9" borderId="46" xfId="0" applyFont="1" applyFill="1" applyBorder="1" applyAlignment="1">
      <alignment horizontal="left" wrapText="1"/>
    </xf>
    <xf numFmtId="0" fontId="7" fillId="9" borderId="32" xfId="0" applyFont="1" applyFill="1" applyBorder="1" applyAlignment="1">
      <alignment horizontal="left" wrapText="1"/>
    </xf>
    <xf numFmtId="0" fontId="7" fillId="9" borderId="27" xfId="0" applyFont="1" applyFill="1" applyBorder="1" applyAlignment="1">
      <alignment horizontal="left" wrapText="1"/>
    </xf>
    <xf numFmtId="0" fontId="7" fillId="9" borderId="48" xfId="0" applyFont="1" applyFill="1" applyBorder="1" applyAlignment="1">
      <alignment horizontal="left" wrapText="1"/>
    </xf>
    <xf numFmtId="0" fontId="7" fillId="9" borderId="33" xfId="0" applyFont="1" applyFill="1" applyBorder="1" applyAlignment="1">
      <alignment horizontal="left" wrapText="1"/>
    </xf>
    <xf numFmtId="0" fontId="7" fillId="9" borderId="31" xfId="0" applyFont="1" applyFill="1" applyBorder="1" applyAlignment="1">
      <alignment horizontal="left" wrapText="1"/>
    </xf>
    <xf numFmtId="0" fontId="7" fillId="3" borderId="47" xfId="0" applyFont="1" applyFill="1" applyBorder="1" applyAlignment="1">
      <alignment horizontal="left" vertical="center"/>
    </xf>
    <xf numFmtId="0" fontId="7" fillId="3" borderId="24" xfId="0" applyFont="1" applyFill="1" applyBorder="1" applyAlignment="1">
      <alignment horizontal="left" vertical="center"/>
    </xf>
    <xf numFmtId="0" fontId="7" fillId="3" borderId="25" xfId="0" applyFont="1" applyFill="1" applyBorder="1" applyAlignment="1">
      <alignment horizontal="left" vertical="center"/>
    </xf>
    <xf numFmtId="0" fontId="0" fillId="3" borderId="9" xfId="0" applyFill="1" applyBorder="1" applyAlignment="1" applyProtection="1">
      <alignment horizontal="left"/>
      <protection locked="0"/>
    </xf>
    <xf numFmtId="0" fontId="0" fillId="6" borderId="7" xfId="0" applyFill="1" applyBorder="1" applyAlignment="1"/>
    <xf numFmtId="0" fontId="0" fillId="6" borderId="43" xfId="0" applyFill="1" applyBorder="1" applyAlignment="1">
      <alignment horizontal="left"/>
    </xf>
    <xf numFmtId="0" fontId="0" fillId="6" borderId="38" xfId="0" applyFill="1" applyBorder="1" applyAlignment="1">
      <alignment horizontal="left"/>
    </xf>
    <xf numFmtId="0" fontId="0" fillId="6" borderId="44" xfId="0" applyFill="1" applyBorder="1" applyAlignment="1">
      <alignment horizontal="left"/>
    </xf>
    <xf numFmtId="0" fontId="0" fillId="7" borderId="11" xfId="0" applyFill="1" applyBorder="1" applyAlignment="1">
      <alignment horizontal="center"/>
    </xf>
    <xf numFmtId="0" fontId="0" fillId="7" borderId="12" xfId="0" applyFill="1" applyBorder="1" applyAlignment="1">
      <alignment horizontal="center"/>
    </xf>
    <xf numFmtId="0" fontId="0" fillId="3" borderId="12" xfId="0" applyFill="1" applyBorder="1" applyAlignment="1" applyProtection="1">
      <alignment horizontal="left"/>
      <protection locked="0"/>
    </xf>
    <xf numFmtId="0" fontId="0" fillId="6" borderId="12" xfId="0" applyFill="1" applyBorder="1" applyAlignment="1">
      <alignment horizontal="right"/>
    </xf>
    <xf numFmtId="0" fontId="0" fillId="6" borderId="13" xfId="0" applyFill="1" applyBorder="1" applyAlignment="1">
      <alignment horizontal="right"/>
    </xf>
    <xf numFmtId="0" fontId="7" fillId="9" borderId="26" xfId="0" applyFont="1" applyFill="1" applyBorder="1" applyAlignment="1">
      <alignment horizontal="left" wrapText="1"/>
    </xf>
    <xf numFmtId="0" fontId="7" fillId="9" borderId="30" xfId="0" applyFont="1" applyFill="1" applyBorder="1" applyAlignment="1">
      <alignment horizontal="left" wrapText="1"/>
    </xf>
    <xf numFmtId="0" fontId="7" fillId="6" borderId="48" xfId="0" applyFont="1" applyFill="1" applyBorder="1" applyAlignment="1">
      <alignment horizontal="left"/>
    </xf>
    <xf numFmtId="0" fontId="7" fillId="6" borderId="33" xfId="0" applyFont="1" applyFill="1" applyBorder="1" applyAlignment="1">
      <alignment horizontal="left"/>
    </xf>
    <xf numFmtId="0" fontId="7" fillId="6" borderId="31" xfId="0" applyFont="1" applyFill="1" applyBorder="1" applyAlignment="1">
      <alignment horizontal="left"/>
    </xf>
    <xf numFmtId="0" fontId="7" fillId="9" borderId="24" xfId="0" applyFont="1" applyFill="1" applyBorder="1" applyAlignment="1">
      <alignment horizontal="left" wrapText="1"/>
    </xf>
    <xf numFmtId="0" fontId="7" fillId="9" borderId="25" xfId="0" applyFont="1" applyFill="1" applyBorder="1" applyAlignment="1">
      <alignment horizontal="left" wrapText="1"/>
    </xf>
    <xf numFmtId="0" fontId="0" fillId="12" borderId="14" xfId="0" applyFill="1" applyBorder="1" applyAlignment="1" applyProtection="1">
      <alignment horizontal="left"/>
      <protection locked="0"/>
    </xf>
    <xf numFmtId="0" fontId="0" fillId="12" borderId="2" xfId="0" applyFill="1" applyBorder="1" applyAlignment="1" applyProtection="1">
      <alignment horizontal="left"/>
      <protection locked="0"/>
    </xf>
    <xf numFmtId="0" fontId="0" fillId="8" borderId="6" xfId="0" applyFill="1" applyBorder="1" applyAlignment="1" applyProtection="1">
      <alignment horizontal="left"/>
      <protection locked="0"/>
    </xf>
    <xf numFmtId="0" fontId="0" fillId="8" borderId="1" xfId="0" applyFill="1" applyBorder="1" applyAlignment="1" applyProtection="1">
      <alignment horizontal="left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BAE18F"/>
      <color rgb="FFFFFFC5"/>
      <color rgb="FFFFFF99"/>
      <color rgb="FFC7ABFF"/>
      <color rgb="FFBC9BFF"/>
      <color rgb="FFAE85FF"/>
      <color rgb="FFFFFF66"/>
      <color rgb="FFA679FF"/>
      <color rgb="FF00DBD6"/>
      <color rgb="FF00CCC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5" Type="http://schemas.openxmlformats.org/officeDocument/2006/relationships/image" Target="../media/image3.png"/><Relationship Id="rId4" Type="http://schemas.microsoft.com/office/2007/relationships/hdphoto" Target="../media/hdphoto2.wdp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5.wdp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19050</xdr:colOff>
      <xdr:row>0</xdr:row>
      <xdr:rowOff>47625</xdr:rowOff>
    </xdr:from>
    <xdr:to>
      <xdr:col>38</xdr:col>
      <xdr:colOff>76200</xdr:colOff>
      <xdr:row>11</xdr:row>
      <xdr:rowOff>57150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CrisscrossEtching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48675" y="47625"/>
          <a:ext cx="8058150" cy="1895475"/>
        </a:xfrm>
        <a:prstGeom prst="rect">
          <a:avLst/>
        </a:prstGeom>
        <a:effectLst>
          <a:glow rad="139700">
            <a:schemeClr val="accent5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</xdr:pic>
    <xdr:clientData/>
  </xdr:twoCellAnchor>
  <xdr:twoCellAnchor editAs="oneCell">
    <xdr:from>
      <xdr:col>17</xdr:col>
      <xdr:colOff>9524</xdr:colOff>
      <xdr:row>12</xdr:row>
      <xdr:rowOff>9525</xdr:rowOff>
    </xdr:from>
    <xdr:to>
      <xdr:col>38</xdr:col>
      <xdr:colOff>76199</xdr:colOff>
      <xdr:row>25</xdr:row>
      <xdr:rowOff>9525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CrisscrossEtching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39149" y="2066925"/>
          <a:ext cx="8067675" cy="2228850"/>
        </a:xfrm>
        <a:prstGeom prst="rect">
          <a:avLst/>
        </a:prstGeom>
        <a:effectLst>
          <a:glow rad="139700">
            <a:schemeClr val="accent5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</xdr:pic>
    <xdr:clientData/>
  </xdr:twoCellAnchor>
  <xdr:twoCellAnchor editAs="oneCell">
    <xdr:from>
      <xdr:col>17</xdr:col>
      <xdr:colOff>9526</xdr:colOff>
      <xdr:row>26</xdr:row>
      <xdr:rowOff>19050</xdr:rowOff>
    </xdr:from>
    <xdr:to>
      <xdr:col>38</xdr:col>
      <xdr:colOff>85726</xdr:colOff>
      <xdr:row>52</xdr:row>
      <xdr:rowOff>28575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CrisscrossEtching trans="8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39151" y="4476750"/>
          <a:ext cx="8077200" cy="4467225"/>
        </a:xfrm>
        <a:prstGeom prst="rect">
          <a:avLst/>
        </a:prstGeom>
        <a:effectLst>
          <a:glow rad="139700">
            <a:schemeClr val="accent5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</xdr:pic>
    <xdr:clientData/>
  </xdr:twoCellAnchor>
  <xdr:twoCellAnchor editAs="oneCell">
    <xdr:from>
      <xdr:col>17</xdr:col>
      <xdr:colOff>9525</xdr:colOff>
      <xdr:row>55</xdr:row>
      <xdr:rowOff>9525</xdr:rowOff>
    </xdr:from>
    <xdr:to>
      <xdr:col>38</xdr:col>
      <xdr:colOff>95250</xdr:colOff>
      <xdr:row>80</xdr:row>
      <xdr:rowOff>161924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CrisscrossEtching trans="8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39150" y="9096375"/>
          <a:ext cx="8086725" cy="4438649"/>
        </a:xfrm>
        <a:prstGeom prst="rect">
          <a:avLst/>
        </a:prstGeom>
        <a:effectLst>
          <a:glow rad="139700">
            <a:schemeClr val="accent5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</xdr:pic>
    <xdr:clientData/>
  </xdr:twoCellAnchor>
  <xdr:twoCellAnchor editAs="oneCell">
    <xdr:from>
      <xdr:col>10</xdr:col>
      <xdr:colOff>152400</xdr:colOff>
      <xdr:row>24</xdr:row>
      <xdr:rowOff>28575</xdr:rowOff>
    </xdr:from>
    <xdr:to>
      <xdr:col>11</xdr:col>
      <xdr:colOff>580924</xdr:colOff>
      <xdr:row>26</xdr:row>
      <xdr:rowOff>161866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91150" y="3971925"/>
          <a:ext cx="809524" cy="4761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85726</xdr:rowOff>
    </xdr:from>
    <xdr:to>
      <xdr:col>17</xdr:col>
      <xdr:colOff>65458</xdr:colOff>
      <xdr:row>40</xdr:row>
      <xdr:rowOff>104775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CrisscrossEtching trans="86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5325" y="85726"/>
          <a:ext cx="9733333" cy="7639049"/>
        </a:xfrm>
        <a:prstGeom prst="rect">
          <a:avLst/>
        </a:prstGeom>
        <a:effectLst>
          <a:glow rad="228600">
            <a:schemeClr val="accent4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569828</xdr:colOff>
      <xdr:row>41</xdr:row>
      <xdr:rowOff>113309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71428" cy="79238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0"/>
  <sheetViews>
    <sheetView tabSelected="1" workbookViewId="0">
      <selection activeCell="D11" sqref="D11"/>
    </sheetView>
  </sheetViews>
  <sheetFormatPr defaultColWidth="5.7109375" defaultRowHeight="14.1" customHeight="1" x14ac:dyDescent="0.25"/>
  <cols>
    <col min="2" max="2" width="28" customWidth="1"/>
    <col min="3" max="3" width="5.7109375" customWidth="1"/>
    <col min="4" max="4" width="6.140625" customWidth="1"/>
    <col min="6" max="6" width="5.140625" customWidth="1"/>
    <col min="8" max="8" width="5" customWidth="1"/>
    <col min="10" max="10" width="3.140625" customWidth="1"/>
    <col min="12" max="12" width="9.28515625" customWidth="1"/>
    <col min="14" max="14" width="6.85546875" customWidth="1"/>
    <col min="15" max="15" width="15" customWidth="1"/>
    <col min="17" max="17" width="2.85546875" customWidth="1"/>
  </cols>
  <sheetData>
    <row r="1" spans="1:18" ht="14.1" customHeight="1" x14ac:dyDescent="0.25"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1:18" ht="14.1" customHeight="1" thickBot="1" x14ac:dyDescent="0.3"/>
    <row r="3" spans="1:18" ht="14.1" customHeight="1" thickBot="1" x14ac:dyDescent="0.3">
      <c r="A3" s="108" t="s">
        <v>2</v>
      </c>
      <c r="B3" s="109"/>
      <c r="C3" s="109"/>
      <c r="D3" s="110"/>
      <c r="F3" s="108" t="s">
        <v>12</v>
      </c>
      <c r="G3" s="109"/>
      <c r="H3" s="109"/>
      <c r="I3" s="109"/>
      <c r="J3" s="109"/>
      <c r="K3" s="109"/>
      <c r="L3" s="109"/>
      <c r="M3" s="109"/>
      <c r="N3" s="110"/>
    </row>
    <row r="4" spans="1:18" ht="14.1" customHeight="1" x14ac:dyDescent="0.25">
      <c r="A4" s="30" t="s">
        <v>21</v>
      </c>
      <c r="B4" s="31"/>
      <c r="C4" s="31"/>
      <c r="D4" s="99">
        <v>8.4</v>
      </c>
      <c r="F4" s="73" t="s">
        <v>40</v>
      </c>
      <c r="G4" s="74"/>
      <c r="H4" s="74"/>
      <c r="I4" s="74"/>
      <c r="J4" s="74"/>
      <c r="K4" s="74"/>
      <c r="L4" s="74"/>
      <c r="M4" s="49">
        <f>(SQRT(((((D33*M5)*D18*D18)/8)/O34)/M5))*1.5</f>
        <v>6.7420896387120656E-3</v>
      </c>
      <c r="N4" s="50"/>
    </row>
    <row r="5" spans="1:18" ht="14.1" customHeight="1" thickBot="1" x14ac:dyDescent="0.3">
      <c r="A5" s="32" t="s">
        <v>22</v>
      </c>
      <c r="B5" s="33"/>
      <c r="C5" s="33"/>
      <c r="D5" s="105">
        <v>4.2</v>
      </c>
      <c r="F5" s="30" t="s">
        <v>36</v>
      </c>
      <c r="G5" s="31"/>
      <c r="H5" s="31"/>
      <c r="I5" s="31"/>
      <c r="J5" s="31"/>
      <c r="K5" s="31"/>
      <c r="L5" s="31"/>
      <c r="M5" s="106">
        <v>0.15</v>
      </c>
      <c r="N5" s="107"/>
    </row>
    <row r="6" spans="1:18" ht="14.1" customHeight="1" thickBot="1" x14ac:dyDescent="0.3">
      <c r="A6" s="108" t="s">
        <v>1</v>
      </c>
      <c r="B6" s="109"/>
      <c r="C6" s="109"/>
      <c r="D6" s="110"/>
      <c r="F6" s="115" t="s">
        <v>18</v>
      </c>
      <c r="G6" s="116"/>
      <c r="H6" s="116"/>
      <c r="I6" s="116"/>
      <c r="J6" s="116"/>
      <c r="K6" s="116"/>
      <c r="L6" s="116"/>
      <c r="M6" s="116"/>
      <c r="N6" s="117"/>
    </row>
    <row r="7" spans="1:18" ht="14.1" customHeight="1" x14ac:dyDescent="0.25">
      <c r="A7" s="28" t="s">
        <v>20</v>
      </c>
      <c r="B7" s="29"/>
      <c r="C7" s="29"/>
      <c r="D7" s="148">
        <f>SQRT(((6*(D33*(D18+D9)*D11*D11)/8)/O34)/D9)</f>
        <v>0.12081464693606365</v>
      </c>
      <c r="F7" s="71" t="s">
        <v>16</v>
      </c>
      <c r="G7" s="72"/>
      <c r="H7" s="72"/>
      <c r="I7" s="72"/>
      <c r="J7" s="72"/>
      <c r="K7" s="72"/>
      <c r="L7" s="72"/>
      <c r="M7" s="56">
        <f>((5*D33*M5*1.5*POWER(D18,4))/((384*O31*(M5*POWER(C25,3)))/12))*1000</f>
        <v>1.4163834524808476</v>
      </c>
      <c r="N7" s="57"/>
    </row>
    <row r="8" spans="1:18" ht="14.1" customHeight="1" thickBot="1" x14ac:dyDescent="0.3">
      <c r="A8" s="46" t="s">
        <v>23</v>
      </c>
      <c r="B8" s="47"/>
      <c r="C8" s="47"/>
      <c r="D8" s="104">
        <v>0.15</v>
      </c>
      <c r="F8" s="26" t="s">
        <v>47</v>
      </c>
      <c r="G8" s="27"/>
      <c r="H8" s="27"/>
      <c r="I8" s="27"/>
      <c r="J8" s="27"/>
      <c r="K8" s="27"/>
      <c r="L8" s="147">
        <v>350</v>
      </c>
      <c r="M8" s="23">
        <f>(D18/L8)*1000</f>
        <v>1.8457142857142859</v>
      </c>
      <c r="N8" s="24"/>
    </row>
    <row r="9" spans="1:18" ht="14.1" customHeight="1" thickBot="1" x14ac:dyDescent="0.3">
      <c r="A9" s="34" t="s">
        <v>24</v>
      </c>
      <c r="B9" s="35"/>
      <c r="C9" s="35"/>
      <c r="D9" s="99">
        <v>0.05</v>
      </c>
      <c r="F9" s="118" t="s">
        <v>17</v>
      </c>
      <c r="G9" s="119"/>
      <c r="H9" s="119"/>
      <c r="I9" s="119"/>
      <c r="J9" s="119"/>
      <c r="K9" s="119"/>
      <c r="L9" s="119"/>
      <c r="M9" s="119"/>
      <c r="N9" s="120"/>
    </row>
    <row r="10" spans="1:18" ht="14.1" customHeight="1" x14ac:dyDescent="0.25">
      <c r="A10" s="149" t="s">
        <v>61</v>
      </c>
      <c r="B10" s="150"/>
      <c r="C10" s="151"/>
      <c r="D10" s="148">
        <f>(ROUND(D13,2))*2+(D5-D12*2)</f>
        <v>4.08</v>
      </c>
      <c r="F10" s="60" t="s">
        <v>16</v>
      </c>
      <c r="G10" s="61"/>
      <c r="H10" s="61"/>
      <c r="I10" s="61"/>
      <c r="J10" s="61"/>
      <c r="K10" s="61"/>
      <c r="L10" s="61"/>
      <c r="M10" s="58">
        <f>((5*D33*(D18+D9)*POWER(D11,4))/((384*O31*(D9*POWER(D8,3)))/12))*1000</f>
        <v>4.5536474217777778</v>
      </c>
      <c r="N10" s="59"/>
    </row>
    <row r="11" spans="1:18" ht="14.1" customHeight="1" thickBot="1" x14ac:dyDescent="0.3">
      <c r="A11" s="62" t="s">
        <v>25</v>
      </c>
      <c r="B11" s="63"/>
      <c r="C11" s="63"/>
      <c r="D11" s="48">
        <f>(D5-(D21*D22)-(D12*2))/(1+D22)</f>
        <v>1.9</v>
      </c>
      <c r="F11" s="152" t="s">
        <v>47</v>
      </c>
      <c r="G11" s="153"/>
      <c r="H11" s="153"/>
      <c r="I11" s="153"/>
      <c r="J11" s="153"/>
      <c r="K11" s="153"/>
      <c r="L11" s="154">
        <v>350</v>
      </c>
      <c r="M11" s="155">
        <f>(D11/L11)*1000</f>
        <v>5.4285714285714288</v>
      </c>
      <c r="N11" s="156"/>
    </row>
    <row r="12" spans="1:18" ht="14.1" customHeight="1" thickBot="1" x14ac:dyDescent="0.3">
      <c r="A12" s="34" t="s">
        <v>26</v>
      </c>
      <c r="B12" s="35"/>
      <c r="C12" s="35"/>
      <c r="D12" s="103">
        <v>0.1</v>
      </c>
      <c r="F12" s="118" t="s">
        <v>57</v>
      </c>
      <c r="G12" s="119"/>
      <c r="H12" s="119"/>
      <c r="I12" s="119"/>
      <c r="J12" s="119"/>
      <c r="K12" s="119"/>
      <c r="L12" s="119"/>
      <c r="M12" s="119"/>
      <c r="N12" s="120"/>
    </row>
    <row r="13" spans="1:18" ht="14.1" customHeight="1" x14ac:dyDescent="0.25">
      <c r="A13" s="28" t="s">
        <v>27</v>
      </c>
      <c r="B13" s="29"/>
      <c r="C13" s="29"/>
      <c r="D13" s="25">
        <f>((D33*(D11/2)*(D18+D9))/(D9*O37))*1.5</f>
        <v>3.5850264000000007E-2</v>
      </c>
      <c r="F13" s="73" t="s">
        <v>58</v>
      </c>
      <c r="G13" s="74"/>
      <c r="H13" s="74"/>
      <c r="I13" s="74"/>
      <c r="J13" s="74"/>
      <c r="K13" s="74"/>
      <c r="L13" s="74"/>
      <c r="M13" s="49">
        <f>ROUND(D5*D8*D9*D16,1)</f>
        <v>0.3</v>
      </c>
      <c r="N13" s="50"/>
    </row>
    <row r="14" spans="1:18" ht="14.1" customHeight="1" x14ac:dyDescent="0.25">
      <c r="A14" s="28"/>
      <c r="B14" s="29"/>
      <c r="C14" s="29"/>
      <c r="D14" s="25"/>
      <c r="F14" s="73" t="s">
        <v>59</v>
      </c>
      <c r="G14" s="74"/>
      <c r="H14" s="74"/>
      <c r="I14" s="74"/>
      <c r="J14" s="74"/>
      <c r="K14" s="74"/>
      <c r="L14" s="74"/>
      <c r="M14" s="49">
        <f>ROUND(D4*D5*C25,1)</f>
        <v>0.9</v>
      </c>
      <c r="N14" s="50"/>
    </row>
    <row r="15" spans="1:18" ht="14.1" customHeight="1" x14ac:dyDescent="0.25">
      <c r="A15" s="62" t="s">
        <v>28</v>
      </c>
      <c r="B15" s="63"/>
      <c r="C15" s="63"/>
      <c r="D15" s="48">
        <f>D17+D19</f>
        <v>0.69583333333333341</v>
      </c>
    </row>
    <row r="16" spans="1:18" ht="14.1" customHeight="1" thickBot="1" x14ac:dyDescent="0.3">
      <c r="A16" s="62" t="s">
        <v>5</v>
      </c>
      <c r="B16" s="63"/>
      <c r="C16" s="63"/>
      <c r="D16" s="48">
        <f>ROUND((D4-D19*2)/(D18+D9),0)-1</f>
        <v>11</v>
      </c>
    </row>
    <row r="17" spans="1:17" ht="14.1" customHeight="1" thickBot="1" x14ac:dyDescent="0.3">
      <c r="A17" s="62" t="s">
        <v>6</v>
      </c>
      <c r="B17" s="63"/>
      <c r="C17" s="63"/>
      <c r="D17" s="48">
        <f>(D4-D19*2-D16*D9)/(D16+1)</f>
        <v>0.64583333333333337</v>
      </c>
      <c r="K17" s="82" t="s">
        <v>44</v>
      </c>
      <c r="L17" s="83"/>
      <c r="M17" s="83"/>
      <c r="N17" s="84"/>
    </row>
    <row r="18" spans="1:17" ht="14.1" customHeight="1" thickBot="1" x14ac:dyDescent="0.3">
      <c r="A18" s="44" t="s">
        <v>29</v>
      </c>
      <c r="B18" s="45"/>
      <c r="C18" s="45"/>
      <c r="D18" s="101">
        <v>0.64600000000000002</v>
      </c>
      <c r="E18" s="78" t="s">
        <v>41</v>
      </c>
      <c r="F18" s="79"/>
      <c r="G18" s="77">
        <f>D18+D9</f>
        <v>0.69600000000000006</v>
      </c>
    </row>
    <row r="19" spans="1:17" ht="14.1" customHeight="1" thickBot="1" x14ac:dyDescent="0.3">
      <c r="A19" s="36" t="s">
        <v>37</v>
      </c>
      <c r="B19" s="37"/>
      <c r="C19" s="38"/>
      <c r="D19" s="102">
        <v>0.05</v>
      </c>
      <c r="K19" s="82" t="s">
        <v>45</v>
      </c>
      <c r="L19" s="85"/>
      <c r="M19" s="85"/>
      <c r="N19" s="86"/>
    </row>
    <row r="20" spans="1:17" ht="14.1" customHeight="1" thickBot="1" x14ac:dyDescent="0.3">
      <c r="A20" s="108" t="s">
        <v>3</v>
      </c>
      <c r="B20" s="109"/>
      <c r="C20" s="109"/>
      <c r="D20" s="110"/>
    </row>
    <row r="21" spans="1:17" ht="14.1" customHeight="1" thickBot="1" x14ac:dyDescent="0.3">
      <c r="A21" s="30" t="s">
        <v>30</v>
      </c>
      <c r="B21" s="31"/>
      <c r="C21" s="31"/>
      <c r="D21" s="99">
        <v>0.2</v>
      </c>
      <c r="K21" s="82" t="s">
        <v>38</v>
      </c>
      <c r="L21" s="85"/>
      <c r="M21" s="85"/>
      <c r="N21" s="86"/>
    </row>
    <row r="22" spans="1:17" ht="14.1" customHeight="1" thickBot="1" x14ac:dyDescent="0.3">
      <c r="A22" s="39" t="s">
        <v>4</v>
      </c>
      <c r="B22" s="40"/>
      <c r="C22" s="40"/>
      <c r="D22" s="100">
        <v>1</v>
      </c>
    </row>
    <row r="23" spans="1:17" ht="14.1" customHeight="1" thickBot="1" x14ac:dyDescent="0.3">
      <c r="A23" s="111" t="s">
        <v>7</v>
      </c>
      <c r="B23" s="112"/>
      <c r="C23" s="80" t="s">
        <v>8</v>
      </c>
      <c r="D23" s="80"/>
      <c r="E23" s="75" t="s">
        <v>9</v>
      </c>
      <c r="F23" s="75"/>
      <c r="G23" s="67" t="s">
        <v>10</v>
      </c>
      <c r="H23" s="68"/>
      <c r="K23" s="82" t="s">
        <v>43</v>
      </c>
      <c r="L23" s="85"/>
      <c r="M23" s="85"/>
      <c r="N23" s="86"/>
    </row>
    <row r="24" spans="1:17" ht="14.1" customHeight="1" thickBot="1" x14ac:dyDescent="0.3">
      <c r="A24" s="113"/>
      <c r="B24" s="114"/>
      <c r="C24" s="81"/>
      <c r="D24" s="81"/>
      <c r="E24" s="76"/>
      <c r="F24" s="76"/>
      <c r="G24" s="69"/>
      <c r="H24" s="70"/>
    </row>
    <row r="25" spans="1:17" ht="14.1" customHeight="1" x14ac:dyDescent="0.25">
      <c r="A25" s="164" t="s">
        <v>31</v>
      </c>
      <c r="B25" s="165"/>
      <c r="C25" s="94">
        <v>2.5000000000000001E-2</v>
      </c>
      <c r="D25" s="94"/>
      <c r="E25" s="96">
        <v>600</v>
      </c>
      <c r="F25" s="96"/>
      <c r="G25" s="49">
        <f>PRODUCT(C25:F25)</f>
        <v>15</v>
      </c>
      <c r="H25" s="50"/>
      <c r="K25" s="3"/>
      <c r="L25" s="11"/>
      <c r="M25" s="4"/>
    </row>
    <row r="26" spans="1:17" ht="14.1" customHeight="1" x14ac:dyDescent="0.25">
      <c r="A26" s="166" t="s">
        <v>32</v>
      </c>
      <c r="B26" s="167"/>
      <c r="C26" s="95">
        <v>0.05</v>
      </c>
      <c r="D26" s="95"/>
      <c r="E26" s="97">
        <v>1800</v>
      </c>
      <c r="F26" s="97"/>
      <c r="G26" s="51">
        <f>PRODUCT(C26:F26)</f>
        <v>90</v>
      </c>
      <c r="H26" s="52"/>
      <c r="K26" s="5"/>
      <c r="L26" s="10"/>
      <c r="M26" s="6"/>
    </row>
    <row r="27" spans="1:17" ht="14.1" customHeight="1" thickBot="1" x14ac:dyDescent="0.3">
      <c r="A27" s="166" t="s">
        <v>33</v>
      </c>
      <c r="B27" s="167"/>
      <c r="C27" s="95">
        <v>0.01</v>
      </c>
      <c r="D27" s="95"/>
      <c r="E27" s="97">
        <v>1800</v>
      </c>
      <c r="F27" s="97"/>
      <c r="G27" s="51">
        <f>PRODUCT(C27:F27)</f>
        <v>18</v>
      </c>
      <c r="H27" s="52"/>
      <c r="K27" s="7"/>
      <c r="L27" s="12"/>
      <c r="M27" s="8"/>
    </row>
    <row r="28" spans="1:17" ht="14.1" customHeight="1" thickBot="1" x14ac:dyDescent="0.3">
      <c r="A28" s="166" t="s">
        <v>34</v>
      </c>
      <c r="B28" s="167"/>
      <c r="C28" s="95">
        <v>8.0000000000000002E-3</v>
      </c>
      <c r="D28" s="95"/>
      <c r="E28" s="97">
        <v>2400</v>
      </c>
      <c r="F28" s="97"/>
      <c r="G28" s="51">
        <f>PRODUCT(C28:F28)</f>
        <v>19.2</v>
      </c>
      <c r="H28" s="52"/>
    </row>
    <row r="29" spans="1:17" ht="14.1" customHeight="1" thickBot="1" x14ac:dyDescent="0.3">
      <c r="A29" s="166" t="s">
        <v>13</v>
      </c>
      <c r="B29" s="167"/>
      <c r="C29" s="95"/>
      <c r="D29" s="95"/>
      <c r="E29" s="97"/>
      <c r="F29" s="97"/>
      <c r="G29" s="51">
        <f>PRODUCT(C29:F29)</f>
        <v>0</v>
      </c>
      <c r="H29" s="52"/>
      <c r="K29" s="82" t="s">
        <v>46</v>
      </c>
      <c r="L29" s="83"/>
      <c r="M29" s="83"/>
      <c r="N29" s="84"/>
    </row>
    <row r="30" spans="1:17" ht="14.1" customHeight="1" thickBot="1" x14ac:dyDescent="0.3">
      <c r="A30" s="166" t="s">
        <v>14</v>
      </c>
      <c r="B30" s="167"/>
      <c r="C30" s="95"/>
      <c r="D30" s="95"/>
      <c r="E30" s="98"/>
      <c r="F30" s="98"/>
      <c r="G30" s="51">
        <f>PRODUCT(C30:F30)</f>
        <v>0</v>
      </c>
      <c r="H30" s="52"/>
    </row>
    <row r="31" spans="1:17" ht="14.1" customHeight="1" thickBot="1" x14ac:dyDescent="0.3">
      <c r="A31" s="64" t="s">
        <v>11</v>
      </c>
      <c r="B31" s="65"/>
      <c r="C31" s="53">
        <f>SUM(C25:D30)</f>
        <v>9.2999999999999999E-2</v>
      </c>
      <c r="D31" s="53"/>
      <c r="E31" s="87"/>
      <c r="F31" s="87"/>
      <c r="G31" s="53">
        <f>SUM(G25:H30)</f>
        <v>142.19999999999999</v>
      </c>
      <c r="H31" s="54"/>
      <c r="K31" s="19" t="s">
        <v>19</v>
      </c>
      <c r="L31" s="20"/>
      <c r="M31" s="20"/>
      <c r="N31" s="20"/>
      <c r="O31" s="91">
        <v>1000000000</v>
      </c>
      <c r="P31" s="9"/>
      <c r="Q31" s="9"/>
    </row>
    <row r="32" spans="1:17" ht="14.1" customHeight="1" thickBot="1" x14ac:dyDescent="0.3">
      <c r="A32" s="41" t="s">
        <v>15</v>
      </c>
      <c r="B32" s="42"/>
      <c r="C32" s="43"/>
      <c r="D32" s="93">
        <v>400</v>
      </c>
      <c r="E32" s="1"/>
      <c r="F32" s="1"/>
      <c r="G32" s="1"/>
      <c r="H32" s="1"/>
      <c r="K32" s="21"/>
      <c r="L32" s="22"/>
      <c r="M32" s="22"/>
      <c r="N32" s="22"/>
      <c r="O32" s="92"/>
    </row>
    <row r="33" spans="1:16" ht="14.1" customHeight="1" thickBot="1" x14ac:dyDescent="0.3">
      <c r="A33" s="64" t="s">
        <v>35</v>
      </c>
      <c r="B33" s="65"/>
      <c r="C33" s="66"/>
      <c r="D33" s="55">
        <f>SUM(G31,D32)</f>
        <v>542.20000000000005</v>
      </c>
      <c r="E33" s="1"/>
      <c r="F33" s="1"/>
      <c r="G33" s="1"/>
      <c r="H33" s="1"/>
    </row>
    <row r="34" spans="1:16" ht="14.1" customHeight="1" x14ac:dyDescent="0.25">
      <c r="K34" s="13" t="s">
        <v>39</v>
      </c>
      <c r="L34" s="14"/>
      <c r="M34" s="14"/>
      <c r="N34" s="14"/>
      <c r="O34" s="88">
        <v>1400000</v>
      </c>
    </row>
    <row r="35" spans="1:16" ht="14.1" customHeight="1" thickBot="1" x14ac:dyDescent="0.3">
      <c r="K35" s="17"/>
      <c r="L35" s="18"/>
      <c r="M35" s="18"/>
      <c r="N35" s="18"/>
      <c r="O35" s="90"/>
    </row>
    <row r="36" spans="1:16" ht="14.1" customHeight="1" thickBot="1" x14ac:dyDescent="0.3">
      <c r="A36" s="121" t="s">
        <v>48</v>
      </c>
      <c r="B36" s="122"/>
      <c r="C36" s="122"/>
      <c r="D36" s="122"/>
      <c r="E36" s="122"/>
      <c r="F36" s="122"/>
      <c r="G36" s="122"/>
      <c r="H36" s="123"/>
    </row>
    <row r="37" spans="1:16" ht="14.1" customHeight="1" x14ac:dyDescent="0.25">
      <c r="A37" s="124" t="s">
        <v>56</v>
      </c>
      <c r="B37" s="125"/>
      <c r="C37" s="125"/>
      <c r="D37" s="125"/>
      <c r="E37" s="125"/>
      <c r="F37" s="125"/>
      <c r="G37" s="125"/>
      <c r="H37" s="126"/>
      <c r="K37" s="13" t="s">
        <v>42</v>
      </c>
      <c r="L37" s="14"/>
      <c r="M37" s="14"/>
      <c r="N37" s="14"/>
      <c r="O37" s="88">
        <v>300000</v>
      </c>
    </row>
    <row r="38" spans="1:16" ht="14.1" customHeight="1" x14ac:dyDescent="0.25">
      <c r="A38" s="127" t="s">
        <v>51</v>
      </c>
      <c r="B38" s="127"/>
      <c r="C38" s="127"/>
      <c r="D38" s="127"/>
      <c r="E38" s="127"/>
      <c r="F38" s="127"/>
      <c r="G38" s="127"/>
      <c r="H38" s="127"/>
      <c r="K38" s="15"/>
      <c r="L38" s="16"/>
      <c r="M38" s="16"/>
      <c r="N38" s="16"/>
      <c r="O38" s="89"/>
    </row>
    <row r="39" spans="1:16" ht="14.1" customHeight="1" thickBot="1" x14ac:dyDescent="0.3">
      <c r="A39" s="128"/>
      <c r="B39" s="128"/>
      <c r="C39" s="128"/>
      <c r="D39" s="128"/>
      <c r="E39" s="128"/>
      <c r="F39" s="128"/>
      <c r="G39" s="128"/>
      <c r="H39" s="128"/>
      <c r="K39" s="17"/>
      <c r="L39" s="18"/>
      <c r="M39" s="18"/>
      <c r="N39" s="18"/>
      <c r="O39" s="90"/>
    </row>
    <row r="40" spans="1:16" ht="14.1" customHeight="1" thickBot="1" x14ac:dyDescent="0.3">
      <c r="A40" s="129" t="s">
        <v>52</v>
      </c>
      <c r="B40" s="130"/>
      <c r="C40" s="130"/>
      <c r="D40" s="130"/>
      <c r="E40" s="130"/>
      <c r="F40" s="130"/>
      <c r="G40" s="130"/>
      <c r="H40" s="131"/>
    </row>
    <row r="41" spans="1:16" ht="14.1" customHeight="1" x14ac:dyDescent="0.25">
      <c r="A41" s="132" t="s">
        <v>60</v>
      </c>
      <c r="B41" s="133"/>
      <c r="C41" s="133"/>
      <c r="D41" s="133"/>
      <c r="E41" s="133"/>
      <c r="F41" s="133"/>
      <c r="G41" s="133"/>
      <c r="H41" s="134"/>
    </row>
    <row r="42" spans="1:16" ht="14.1" customHeight="1" thickBot="1" x14ac:dyDescent="0.3">
      <c r="A42" s="135" t="s">
        <v>53</v>
      </c>
      <c r="B42" s="136"/>
      <c r="C42" s="136"/>
      <c r="D42" s="136"/>
      <c r="E42" s="136"/>
      <c r="F42" s="136"/>
      <c r="G42" s="136"/>
      <c r="H42" s="137"/>
    </row>
    <row r="43" spans="1:16" ht="14.1" customHeight="1" thickBot="1" x14ac:dyDescent="0.3"/>
    <row r="44" spans="1:16" ht="14.1" customHeight="1" thickBot="1" x14ac:dyDescent="0.3">
      <c r="A44" s="144" t="s">
        <v>49</v>
      </c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6"/>
    </row>
    <row r="45" spans="1:16" ht="14.1" customHeight="1" x14ac:dyDescent="0.25">
      <c r="A45" s="138" t="s">
        <v>54</v>
      </c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40"/>
    </row>
    <row r="46" spans="1:16" ht="14.1" customHeight="1" thickBot="1" x14ac:dyDescent="0.3">
      <c r="A46" s="141"/>
      <c r="B46" s="142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3"/>
    </row>
    <row r="47" spans="1:16" ht="14.1" customHeight="1" x14ac:dyDescent="0.25">
      <c r="A47" s="157" t="s">
        <v>55</v>
      </c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40"/>
    </row>
    <row r="48" spans="1:16" ht="14.1" customHeight="1" thickBot="1" x14ac:dyDescent="0.3">
      <c r="A48" s="158"/>
      <c r="B48" s="142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3"/>
    </row>
    <row r="49" spans="1:16" ht="14.1" customHeight="1" thickBot="1" x14ac:dyDescent="0.3">
      <c r="A49" s="162" t="s">
        <v>62</v>
      </c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3"/>
    </row>
    <row r="50" spans="1:16" ht="14.1" customHeight="1" thickBot="1" x14ac:dyDescent="0.3">
      <c r="A50" s="159" t="s">
        <v>50</v>
      </c>
      <c r="B50" s="160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1"/>
    </row>
  </sheetData>
  <sheetProtection sheet="1" objects="1" scenarios="1"/>
  <mergeCells count="100">
    <mergeCell ref="A50:P50"/>
    <mergeCell ref="A45:P46"/>
    <mergeCell ref="A49:P49"/>
    <mergeCell ref="A44:P44"/>
    <mergeCell ref="A47:P48"/>
    <mergeCell ref="A38:H39"/>
    <mergeCell ref="A40:H40"/>
    <mergeCell ref="A41:H41"/>
    <mergeCell ref="A42:H42"/>
    <mergeCell ref="A36:H36"/>
    <mergeCell ref="A37:H37"/>
    <mergeCell ref="K34:N35"/>
    <mergeCell ref="O34:O35"/>
    <mergeCell ref="F4:L4"/>
    <mergeCell ref="M4:N4"/>
    <mergeCell ref="E18:F18"/>
    <mergeCell ref="K37:N39"/>
    <mergeCell ref="O37:O39"/>
    <mergeCell ref="F12:N12"/>
    <mergeCell ref="F13:L13"/>
    <mergeCell ref="F14:L14"/>
    <mergeCell ref="M13:N13"/>
    <mergeCell ref="M14:N14"/>
    <mergeCell ref="P31:Q31"/>
    <mergeCell ref="K25:M27"/>
    <mergeCell ref="K29:N29"/>
    <mergeCell ref="K17:N17"/>
    <mergeCell ref="K31:N32"/>
    <mergeCell ref="O31:O32"/>
    <mergeCell ref="K19:N19"/>
    <mergeCell ref="K21:N21"/>
    <mergeCell ref="F9:N9"/>
    <mergeCell ref="F10:L10"/>
    <mergeCell ref="F11:K11"/>
    <mergeCell ref="M10:N10"/>
    <mergeCell ref="M11:N11"/>
    <mergeCell ref="F6:N6"/>
    <mergeCell ref="F7:L7"/>
    <mergeCell ref="F8:K8"/>
    <mergeCell ref="M7:N7"/>
    <mergeCell ref="M8:N8"/>
    <mergeCell ref="A32:C32"/>
    <mergeCell ref="A33:C33"/>
    <mergeCell ref="F5:L5"/>
    <mergeCell ref="A31:B31"/>
    <mergeCell ref="C31:D31"/>
    <mergeCell ref="E31:F31"/>
    <mergeCell ref="G31:H31"/>
    <mergeCell ref="F3:N3"/>
    <mergeCell ref="M5:N5"/>
    <mergeCell ref="K23:N23"/>
    <mergeCell ref="A19:C19"/>
    <mergeCell ref="G27:H27"/>
    <mergeCell ref="A28:B28"/>
    <mergeCell ref="A29:B29"/>
    <mergeCell ref="A30:B30"/>
    <mergeCell ref="C28:D28"/>
    <mergeCell ref="E28:F28"/>
    <mergeCell ref="G28:H28"/>
    <mergeCell ref="C29:D29"/>
    <mergeCell ref="E29:F29"/>
    <mergeCell ref="G29:H29"/>
    <mergeCell ref="C30:D30"/>
    <mergeCell ref="E30:F30"/>
    <mergeCell ref="G30:H30"/>
    <mergeCell ref="A25:B25"/>
    <mergeCell ref="A26:B26"/>
    <mergeCell ref="A27:B27"/>
    <mergeCell ref="C27:D27"/>
    <mergeCell ref="E27:F27"/>
    <mergeCell ref="C25:D25"/>
    <mergeCell ref="E25:F25"/>
    <mergeCell ref="G25:H25"/>
    <mergeCell ref="C26:D26"/>
    <mergeCell ref="E26:F26"/>
    <mergeCell ref="G26:H26"/>
    <mergeCell ref="G23:H24"/>
    <mergeCell ref="E23:F24"/>
    <mergeCell ref="C23:D24"/>
    <mergeCell ref="A23:B24"/>
    <mergeCell ref="D13:D14"/>
    <mergeCell ref="A20:D20"/>
    <mergeCell ref="A21:C21"/>
    <mergeCell ref="A22:C22"/>
    <mergeCell ref="A16:C16"/>
    <mergeCell ref="A17:C17"/>
    <mergeCell ref="A18:C18"/>
    <mergeCell ref="A12:C12"/>
    <mergeCell ref="A15:C15"/>
    <mergeCell ref="A13:C14"/>
    <mergeCell ref="A7:C7"/>
    <mergeCell ref="A8:C8"/>
    <mergeCell ref="A9:C9"/>
    <mergeCell ref="A10:C10"/>
    <mergeCell ref="A11:C11"/>
    <mergeCell ref="E1:R1"/>
    <mergeCell ref="A3:D3"/>
    <mergeCell ref="A4:C4"/>
    <mergeCell ref="A5:C5"/>
    <mergeCell ref="A6:D6"/>
  </mergeCells>
  <pageMargins left="0.7" right="0.7" top="0.75" bottom="0.75" header="0.3" footer="0.3"/>
  <pageSetup paperSize="9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Владислав</dc:creator>
  <cp:lastModifiedBy>Владислав</cp:lastModifiedBy>
  <dcterms:created xsi:type="dcterms:W3CDTF">2013-01-30T00:23:40Z</dcterms:created>
  <dcterms:modified xsi:type="dcterms:W3CDTF">2013-01-31T09:37:26Z</dcterms:modified>
</cp:coreProperties>
</file>